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hmao064835.sharepoint.com/sites/kyouyuu/Shared Documents/003研修事業/★医療的ケア教員講習会/R8講習会/募集要項　チラシ/"/>
    </mc:Choice>
  </mc:AlternateContent>
  <xr:revisionPtr revIDLastSave="352" documentId="11_29C2C1F2E6A57452A666D1C4FE6595E25E249D4C" xr6:coauthVersionLast="47" xr6:coauthVersionMax="47" xr10:uidLastSave="{D84FF33F-9DD1-485C-AB0A-5A3581F42E84}"/>
  <bookViews>
    <workbookView xWindow="-28920" yWindow="-120" windowWidth="29040" windowHeight="15720" xr2:uid="{00000000-000D-0000-FFFF-FFFF00000000}"/>
  </bookViews>
  <sheets>
    <sheet name="入力" sheetId="1" r:id="rId1"/>
    <sheet name="集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2" l="1"/>
  <c r="F4" i="2"/>
  <c r="E6" i="2"/>
  <c r="E5" i="2"/>
  <c r="E4" i="2"/>
  <c r="L24" i="1" l="1"/>
  <c r="K24" i="1"/>
  <c r="J24" i="1"/>
  <c r="I24" i="1"/>
  <c r="H24" i="1"/>
  <c r="G24" i="1"/>
  <c r="L23" i="1"/>
  <c r="K23" i="1"/>
  <c r="J23" i="1"/>
  <c r="I23" i="1"/>
  <c r="H23" i="1"/>
  <c r="G23" i="1"/>
  <c r="L22" i="1"/>
  <c r="K22" i="1"/>
  <c r="J22" i="1"/>
  <c r="I22" i="1"/>
  <c r="H22" i="1"/>
  <c r="G22" i="1"/>
  <c r="L21" i="1"/>
  <c r="K21" i="1"/>
  <c r="J21" i="1"/>
  <c r="I21" i="1"/>
  <c r="H21" i="1"/>
  <c r="G21" i="1"/>
  <c r="L20" i="1"/>
  <c r="K20" i="1"/>
  <c r="J20" i="1"/>
  <c r="I20" i="1"/>
  <c r="H20" i="1"/>
  <c r="G20" i="1"/>
  <c r="L19" i="1"/>
  <c r="K19" i="1"/>
  <c r="J19" i="1"/>
  <c r="I19" i="1"/>
  <c r="H19" i="1"/>
  <c r="G19" i="1"/>
  <c r="L18" i="1"/>
  <c r="K18" i="1"/>
  <c r="J18" i="1"/>
  <c r="I18" i="1"/>
  <c r="H18" i="1"/>
  <c r="G18" i="1"/>
  <c r="J17" i="1"/>
  <c r="I17" i="1"/>
  <c r="H17" i="1"/>
  <c r="G17" i="1"/>
  <c r="L17" i="1" s="1"/>
  <c r="L16" i="1"/>
  <c r="K16" i="1"/>
  <c r="G16" i="1"/>
  <c r="J16" i="1" s="1"/>
  <c r="L15" i="1"/>
  <c r="K15" i="1"/>
  <c r="G15" i="1"/>
  <c r="J15" i="1" s="1"/>
  <c r="G14" i="1"/>
  <c r="I14" i="1" s="1"/>
  <c r="G9" i="1"/>
  <c r="J9" i="1" s="1"/>
  <c r="J8" i="1"/>
  <c r="I8" i="1"/>
  <c r="G8" i="1"/>
  <c r="J7" i="1"/>
  <c r="H7" i="1"/>
  <c r="G7" i="1"/>
  <c r="I7" i="1" s="1"/>
  <c r="L6" i="1"/>
  <c r="K6" i="1"/>
  <c r="J6" i="1"/>
  <c r="H6" i="1"/>
  <c r="G6" i="1"/>
  <c r="I6" i="1" s="1"/>
  <c r="L5" i="1"/>
  <c r="K5" i="1"/>
  <c r="J5" i="1"/>
  <c r="I5" i="1"/>
  <c r="G5" i="1"/>
  <c r="H5" i="1" s="1"/>
  <c r="L4" i="1"/>
  <c r="K4" i="1"/>
  <c r="G4" i="1"/>
  <c r="J4" i="1" s="1"/>
  <c r="M23" i="1" l="1"/>
  <c r="K17" i="1"/>
  <c r="M17" i="1" s="1"/>
  <c r="M21" i="1"/>
  <c r="H16" i="1"/>
  <c r="I16" i="1"/>
  <c r="H14" i="1"/>
  <c r="M24" i="1"/>
  <c r="H15" i="1"/>
  <c r="I15" i="1"/>
  <c r="K8" i="1"/>
  <c r="L8" i="1"/>
  <c r="J14" i="1"/>
  <c r="J25" i="1" s="1"/>
  <c r="K14" i="1"/>
  <c r="L14" i="1"/>
  <c r="L25" i="1" s="1"/>
  <c r="M18" i="1"/>
  <c r="M20" i="1"/>
  <c r="M22" i="1"/>
  <c r="M19" i="1"/>
  <c r="H4" i="1"/>
  <c r="I4" i="1"/>
  <c r="K9" i="1"/>
  <c r="L9" i="1"/>
  <c r="H9" i="1"/>
  <c r="I9" i="1"/>
  <c r="H8" i="1"/>
  <c r="K7" i="1"/>
  <c r="L7" i="1"/>
  <c r="M6" i="1"/>
  <c r="M5" i="1"/>
  <c r="M16" i="1" l="1"/>
  <c r="H25" i="1"/>
  <c r="B6" i="2" s="1"/>
  <c r="M15" i="1"/>
  <c r="K25" i="1"/>
  <c r="B9" i="2" s="1"/>
  <c r="I25" i="1"/>
  <c r="B7" i="2" s="1"/>
  <c r="M8" i="1"/>
  <c r="B8" i="2"/>
  <c r="M14" i="1"/>
  <c r="B10" i="2"/>
  <c r="M4" i="1"/>
  <c r="M9" i="1"/>
  <c r="M7" i="1"/>
  <c r="M25" i="1" l="1"/>
  <c r="B3" i="2" s="1"/>
  <c r="F6" i="2"/>
</calcChain>
</file>

<file path=xl/sharedStrings.xml><?xml version="1.0" encoding="utf-8"?>
<sst xmlns="http://schemas.openxmlformats.org/spreadsheetml/2006/main" count="74" uniqueCount="43">
  <si>
    <t>No</t>
  </si>
  <si>
    <t>氏名（任意）</t>
  </si>
  <si>
    <t>講習会の選択</t>
  </si>
  <si>
    <t>区分（受講料の適用区分）</t>
  </si>
  <si>
    <t>同時入会するか</t>
  </si>
  <si>
    <t>同時入会の入会区分</t>
  </si>
  <si>
    <t>適用区分（自動）</t>
  </si>
  <si>
    <t>① 教員受講料</t>
  </si>
  <si>
    <t>② フォロー受講料</t>
  </si>
  <si>
    <t>③ 両方割引（-）</t>
  </si>
  <si>
    <t>④ 入会金</t>
  </si>
  <si>
    <t>⑤ 年会費</t>
  </si>
  <si>
    <t>お支払い合計</t>
  </si>
  <si>
    <t>【合計】</t>
  </si>
  <si>
    <t>集計（参考）</t>
  </si>
  <si>
    <t>総合計</t>
  </si>
  <si>
    <t>講習会別 小計（件数/金額）</t>
  </si>
  <si>
    <t>医療的ケアのみ</t>
  </si>
  <si>
    <t>内訳合計</t>
  </si>
  <si>
    <t>フォローアップのみ</t>
  </si>
  <si>
    <t>両方</t>
  </si>
  <si>
    <t>③ 両方割引</t>
  </si>
  <si>
    <t>事業所賛助会員</t>
  </si>
  <si>
    <t>一般</t>
  </si>
  <si>
    <t>医療的ケア教員講習会のみ</t>
  </si>
  <si>
    <t>フォローアップ講習会のみ</t>
  </si>
  <si>
    <t>する</t>
  </si>
  <si>
    <t>例　A</t>
    <rPh sb="0" eb="1">
      <t>レイ</t>
    </rPh>
    <phoneticPr fontId="5"/>
  </si>
  <si>
    <t>例　B</t>
    <rPh sb="0" eb="1">
      <t>レイ</t>
    </rPh>
    <phoneticPr fontId="5"/>
  </si>
  <si>
    <t>例　C</t>
    <rPh sb="0" eb="1">
      <t>レイ</t>
    </rPh>
    <phoneticPr fontId="5"/>
  </si>
  <si>
    <t>例　D</t>
    <rPh sb="0" eb="1">
      <t>レイ</t>
    </rPh>
    <phoneticPr fontId="5"/>
  </si>
  <si>
    <t>例　E</t>
    <rPh sb="0" eb="1">
      <t>レイ</t>
    </rPh>
    <phoneticPr fontId="5"/>
  </si>
  <si>
    <t>例　F</t>
    <rPh sb="0" eb="1">
      <t>レイ</t>
    </rPh>
    <phoneticPr fontId="5"/>
  </si>
  <si>
    <t>↓講習の種類を選択ください</t>
    <rPh sb="1" eb="3">
      <t>コウシュウ</t>
    </rPh>
    <rPh sb="4" eb="6">
      <t>シュルイ</t>
    </rPh>
    <rPh sb="7" eb="9">
      <t>センタク</t>
    </rPh>
    <phoneticPr fontId="5"/>
  </si>
  <si>
    <t>↓入会される区分は</t>
    <rPh sb="1" eb="3">
      <t>ニュウカイ</t>
    </rPh>
    <rPh sb="6" eb="8">
      <t>クブン</t>
    </rPh>
    <phoneticPr fontId="5"/>
  </si>
  <si>
    <t>↓お名前を入力</t>
    <rPh sb="2" eb="4">
      <t>ナマエ</t>
    </rPh>
    <rPh sb="5" eb="7">
      <t>ニュウリョク</t>
    </rPh>
    <phoneticPr fontId="5"/>
  </si>
  <si>
    <t>しない</t>
  </si>
  <si>
    <t>↓今回、同時入会されますか</t>
    <rPh sb="1" eb="3">
      <t>コンカイ</t>
    </rPh>
    <rPh sb="4" eb="6">
      <t>ドウジ</t>
    </rPh>
    <rPh sb="6" eb="8">
      <t>ニュウカイ</t>
    </rPh>
    <phoneticPr fontId="5"/>
  </si>
  <si>
    <t>↓現在、一般（非会員）ですか、会員ですか</t>
    <rPh sb="1" eb="3">
      <t>ゲンザイ</t>
    </rPh>
    <rPh sb="4" eb="6">
      <t>イッパン</t>
    </rPh>
    <rPh sb="7" eb="10">
      <t>ヒカイイン</t>
    </rPh>
    <rPh sb="15" eb="17">
      <t>カイイン</t>
    </rPh>
    <phoneticPr fontId="5"/>
  </si>
  <si>
    <t>　上記は計算入力例です。下の行から入力して、ご使用ください。　</t>
    <rPh sb="1" eb="3">
      <t>ジョウキ</t>
    </rPh>
    <rPh sb="4" eb="6">
      <t>ケイサン</t>
    </rPh>
    <rPh sb="6" eb="8">
      <t>ニュウリョク</t>
    </rPh>
    <rPh sb="8" eb="9">
      <t>レイ</t>
    </rPh>
    <rPh sb="12" eb="13">
      <t>シタ</t>
    </rPh>
    <rPh sb="14" eb="15">
      <t>ギョウ</t>
    </rPh>
    <rPh sb="17" eb="19">
      <t>ニュウリョク</t>
    </rPh>
    <rPh sb="23" eb="25">
      <t>シヨウ</t>
    </rPh>
    <phoneticPr fontId="5"/>
  </si>
  <si>
    <t>　同時入会をする場合：最初の方のみ「する」、二人目以降の方は「しない」を選択して下さい。</t>
    <rPh sb="1" eb="5">
      <t>ドウジニュウカイ</t>
    </rPh>
    <rPh sb="8" eb="10">
      <t>バアイ</t>
    </rPh>
    <rPh sb="11" eb="13">
      <t>サイショ</t>
    </rPh>
    <rPh sb="14" eb="15">
      <t>カタ</t>
    </rPh>
    <rPh sb="22" eb="25">
      <t>フタリメ</t>
    </rPh>
    <rPh sb="25" eb="27">
      <t>イコウ</t>
    </rPh>
    <rPh sb="28" eb="29">
      <t>カタ</t>
    </rPh>
    <rPh sb="36" eb="38">
      <t>センタク</t>
    </rPh>
    <rPh sb="40" eb="41">
      <t>クダ</t>
    </rPh>
    <phoneticPr fontId="5"/>
  </si>
  <si>
    <t>　一般（非会員）・会員の区分は、最初の方は「一般」を、二人目以降は「事業所賛助会員」を選択下さい。</t>
    <rPh sb="1" eb="3">
      <t>イッパン</t>
    </rPh>
    <rPh sb="4" eb="7">
      <t>ヒカイイン</t>
    </rPh>
    <rPh sb="9" eb="11">
      <t>カイイン</t>
    </rPh>
    <rPh sb="12" eb="14">
      <t>クブン</t>
    </rPh>
    <rPh sb="16" eb="18">
      <t>サイショ</t>
    </rPh>
    <rPh sb="19" eb="20">
      <t>カタ</t>
    </rPh>
    <rPh sb="22" eb="24">
      <t>イッパン</t>
    </rPh>
    <rPh sb="27" eb="30">
      <t>フタリメ</t>
    </rPh>
    <rPh sb="30" eb="32">
      <t>イコウ</t>
    </rPh>
    <rPh sb="34" eb="37">
      <t>ジギョウショ</t>
    </rPh>
    <rPh sb="37" eb="39">
      <t>サンジョ</t>
    </rPh>
    <rPh sb="39" eb="41">
      <t>カイイン</t>
    </rPh>
    <rPh sb="43" eb="45">
      <t>センタク</t>
    </rPh>
    <rPh sb="45" eb="46">
      <t>クダ</t>
    </rPh>
    <phoneticPr fontId="5"/>
  </si>
  <si>
    <t>令和8年度 医療的ケア教員講習会／フォローアップ講習会 受講料計算（事業所賛助会員　複数名一括）</t>
    <rPh sb="34" eb="37">
      <t>ジギョウショ</t>
    </rPh>
    <rPh sb="37" eb="41">
      <t>サンジョカイイン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</si>
</sst>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¥#,##0"/>
    <numFmt numFmtId="177" formatCode="&quot;¥&quot;#,##0_);[Red]\(&quot;¥&quot;#,##0\)"/>
  </numFmts>
  <fonts count="7" x14ac:knownFonts="1">
    <font>
      <sz val="11"/>
      <color theme="1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AF2FF"/>
        <bgColor rgb="FFEAF2FF"/>
      </patternFill>
    </fill>
    <fill>
      <patternFill patternType="solid">
        <fgColor rgb="FFF5F5DC"/>
        <bgColor rgb="FFF5F5DC"/>
      </patternFill>
    </fill>
    <fill>
      <patternFill patternType="solid">
        <fgColor theme="9" tint="0.79998168889431442"/>
        <bgColor rgb="FFF5F5D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F5F5DC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ck">
        <color rgb="FF999999"/>
      </left>
      <right style="thick">
        <color rgb="FF999999"/>
      </right>
      <top style="thick">
        <color rgb="FF999999"/>
      </top>
      <bottom style="thick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 diagonalUp="1">
      <left/>
      <right style="thin">
        <color rgb="FF999999"/>
      </right>
      <top/>
      <bottom/>
      <diagonal style="thin">
        <color rgb="FF999999"/>
      </diagonal>
    </border>
    <border>
      <left style="thin">
        <color rgb="FF999999"/>
      </left>
      <right style="thin">
        <color rgb="FF999999"/>
      </right>
      <top/>
      <bottom/>
      <diagonal/>
    </border>
    <border diagonalUp="1"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 style="thin">
        <color rgb="FF999999"/>
      </diagonal>
    </border>
  </borders>
  <cellStyleXfs count="1">
    <xf numFmtId="0" fontId="0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/>
    <xf numFmtId="176" fontId="0" fillId="0" borderId="0" xfId="0" applyNumberFormat="1"/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76" fontId="3" fillId="5" borderId="1" xfId="0" applyNumberFormat="1" applyFont="1" applyFill="1" applyBorder="1" applyAlignment="1">
      <alignment horizontal="right" vertical="center"/>
    </xf>
    <xf numFmtId="0" fontId="0" fillId="7" borderId="1" xfId="0" applyFill="1" applyBorder="1" applyAlignment="1">
      <alignment horizontal="center" vertical="center"/>
    </xf>
    <xf numFmtId="176" fontId="0" fillId="7" borderId="1" xfId="0" applyNumberFormat="1" applyFill="1" applyBorder="1" applyAlignment="1">
      <alignment horizontal="right" vertical="center"/>
    </xf>
    <xf numFmtId="176" fontId="3" fillId="7" borderId="1" xfId="0" applyNumberFormat="1" applyFon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left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left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6" fillId="6" borderId="7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0" fillId="7" borderId="1" xfId="0" applyFill="1" applyBorder="1"/>
    <xf numFmtId="0" fontId="0" fillId="0" borderId="8" xfId="0" applyBorder="1" applyAlignment="1">
      <alignment horizontal="center" vertical="center"/>
    </xf>
    <xf numFmtId="177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/>
    <xf numFmtId="0" fontId="4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workbookViewId="0">
      <pane ySplit="3" topLeftCell="A4" activePane="bottomLeft" state="frozen"/>
      <selection pane="bottomLeft" activeCell="C26" sqref="C26"/>
    </sheetView>
  </sheetViews>
  <sheetFormatPr defaultRowHeight="13.5" x14ac:dyDescent="0.15"/>
  <cols>
    <col min="1" max="1" width="6" customWidth="1"/>
    <col min="2" max="2" width="18" customWidth="1"/>
    <col min="3" max="3" width="26" customWidth="1"/>
    <col min="4" max="4" width="38.25" bestFit="1" customWidth="1"/>
    <col min="5" max="5" width="31.375" customWidth="1"/>
    <col min="6" max="6" width="20" customWidth="1"/>
    <col min="7" max="7" width="18" customWidth="1"/>
    <col min="8" max="8" width="16.75" customWidth="1"/>
    <col min="9" max="9" width="18" customWidth="1"/>
    <col min="10" max="10" width="18.5" customWidth="1"/>
    <col min="11" max="11" width="13.375" customWidth="1"/>
    <col min="12" max="12" width="12.75" customWidth="1"/>
    <col min="13" max="13" width="18" customWidth="1"/>
  </cols>
  <sheetData>
    <row r="1" spans="1:13" ht="17.25" x14ac:dyDescent="0.15">
      <c r="A1" s="32" t="s">
        <v>42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3" spans="1:13" ht="14.25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x14ac:dyDescent="0.15">
      <c r="A4" s="19"/>
      <c r="B4" s="10" t="s">
        <v>27</v>
      </c>
      <c r="C4" s="11" t="s">
        <v>20</v>
      </c>
      <c r="D4" s="11" t="s">
        <v>22</v>
      </c>
      <c r="E4" s="11" t="s">
        <v>36</v>
      </c>
      <c r="F4" s="11"/>
      <c r="G4" s="12" t="str">
        <f t="shared" ref="G4:G23" si="0">IF(E4="する", IF(F4&lt;&gt;"", F4, D4), D4)</f>
        <v>事業所賛助会員</v>
      </c>
      <c r="H4" s="4">
        <f t="shared" ref="H4:H23" si="1">IF(OR(C4="医療的ケア教員講習会のみ", C4="両方"), IF(G4="一般",16500, IF(G4="会員",8800, IF(G4="事業所賛助会員",12500, IF(G4="個人賛助会員",10000,0)))), 0)</f>
        <v>12500</v>
      </c>
      <c r="I4" s="4">
        <f t="shared" ref="I4:I23" si="2">IF(OR(C4="フォローアップ講習会のみ", C4="両方"), IF(G4="一般",6600, IF(G4="会員",4400, IF(G4="事業所賛助会員",5500, IF(G4="個人賛助会員",4400,0)))), 0)</f>
        <v>5500</v>
      </c>
      <c r="J4" s="4">
        <f t="shared" ref="J4:J23" si="3">IF(C4="両方", IF(G4="一般",600, IF(G4="会員",400, IF(G4="事業所賛助会員",500, IF(G4="個人賛助会員",400,0)))), 0)</f>
        <v>500</v>
      </c>
      <c r="K4" s="4">
        <f t="shared" ref="K4:K23" si="4">IF(E4="する", IF(G4="会員",3000, 0), 0)</f>
        <v>0</v>
      </c>
      <c r="L4" s="4">
        <f t="shared" ref="L4:L23" si="5">IF(E4="する", IF(G4="会員",10500, IF(G4="個人賛助会員",6000, IF(G4="事業所賛助会員",12000,0))), 0)</f>
        <v>0</v>
      </c>
      <c r="M4" s="13">
        <f t="shared" ref="M4:M23" si="6">H4+I4-J4+K4+L4</f>
        <v>17500</v>
      </c>
    </row>
    <row r="5" spans="1:13" x14ac:dyDescent="0.15">
      <c r="A5" s="19"/>
      <c r="B5" s="10" t="s">
        <v>28</v>
      </c>
      <c r="C5" s="11" t="s">
        <v>24</v>
      </c>
      <c r="D5" s="11" t="s">
        <v>22</v>
      </c>
      <c r="E5" s="11" t="s">
        <v>36</v>
      </c>
      <c r="F5" s="11"/>
      <c r="G5" s="12" t="str">
        <f t="shared" si="0"/>
        <v>事業所賛助会員</v>
      </c>
      <c r="H5" s="4">
        <f t="shared" si="1"/>
        <v>12500</v>
      </c>
      <c r="I5" s="4">
        <f t="shared" si="2"/>
        <v>0</v>
      </c>
      <c r="J5" s="4">
        <f t="shared" si="3"/>
        <v>0</v>
      </c>
      <c r="K5" s="4">
        <f t="shared" si="4"/>
        <v>0</v>
      </c>
      <c r="L5" s="4">
        <f t="shared" si="5"/>
        <v>0</v>
      </c>
      <c r="M5" s="13">
        <f t="shared" si="6"/>
        <v>12500</v>
      </c>
    </row>
    <row r="6" spans="1:13" x14ac:dyDescent="0.15">
      <c r="A6" s="19"/>
      <c r="B6" s="10" t="s">
        <v>29</v>
      </c>
      <c r="C6" s="11" t="s">
        <v>25</v>
      </c>
      <c r="D6" s="11" t="s">
        <v>22</v>
      </c>
      <c r="E6" s="11" t="s">
        <v>36</v>
      </c>
      <c r="F6" s="11"/>
      <c r="G6" s="12" t="str">
        <f t="shared" si="0"/>
        <v>事業所賛助会員</v>
      </c>
      <c r="H6" s="4">
        <f t="shared" si="1"/>
        <v>0</v>
      </c>
      <c r="I6" s="4">
        <f t="shared" si="2"/>
        <v>5500</v>
      </c>
      <c r="J6" s="4">
        <f t="shared" si="3"/>
        <v>0</v>
      </c>
      <c r="K6" s="4">
        <f t="shared" si="4"/>
        <v>0</v>
      </c>
      <c r="L6" s="4">
        <f t="shared" si="5"/>
        <v>0</v>
      </c>
      <c r="M6" s="13">
        <f t="shared" si="6"/>
        <v>5500</v>
      </c>
    </row>
    <row r="7" spans="1:13" x14ac:dyDescent="0.15">
      <c r="A7" s="19"/>
      <c r="B7" s="10" t="s">
        <v>30</v>
      </c>
      <c r="C7" s="11" t="s">
        <v>25</v>
      </c>
      <c r="D7" s="11" t="s">
        <v>23</v>
      </c>
      <c r="E7" s="11" t="s">
        <v>26</v>
      </c>
      <c r="F7" s="11" t="s">
        <v>22</v>
      </c>
      <c r="G7" s="12" t="str">
        <f t="shared" si="0"/>
        <v>事業所賛助会員</v>
      </c>
      <c r="H7" s="4">
        <f t="shared" si="1"/>
        <v>0</v>
      </c>
      <c r="I7" s="4">
        <f t="shared" si="2"/>
        <v>5500</v>
      </c>
      <c r="J7" s="4">
        <f t="shared" si="3"/>
        <v>0</v>
      </c>
      <c r="K7" s="4">
        <f t="shared" si="4"/>
        <v>0</v>
      </c>
      <c r="L7" s="4">
        <f t="shared" si="5"/>
        <v>12000</v>
      </c>
      <c r="M7" s="13">
        <f t="shared" si="6"/>
        <v>17500</v>
      </c>
    </row>
    <row r="8" spans="1:13" x14ac:dyDescent="0.15">
      <c r="A8" s="19"/>
      <c r="B8" s="10" t="s">
        <v>31</v>
      </c>
      <c r="C8" s="11" t="s">
        <v>24</v>
      </c>
      <c r="D8" s="11" t="s">
        <v>23</v>
      </c>
      <c r="E8" s="11" t="s">
        <v>26</v>
      </c>
      <c r="F8" s="11" t="s">
        <v>22</v>
      </c>
      <c r="G8" s="12" t="str">
        <f t="shared" si="0"/>
        <v>事業所賛助会員</v>
      </c>
      <c r="H8" s="4">
        <f t="shared" si="1"/>
        <v>12500</v>
      </c>
      <c r="I8" s="4">
        <f t="shared" si="2"/>
        <v>0</v>
      </c>
      <c r="J8" s="4">
        <f t="shared" si="3"/>
        <v>0</v>
      </c>
      <c r="K8" s="4">
        <f t="shared" si="4"/>
        <v>0</v>
      </c>
      <c r="L8" s="4">
        <f>IF(E8="する", IF(G8="会員",10500, IF(G8="個人賛助会員",6000, IF(G8="事業所賛助会員",12000,0))), 0)</f>
        <v>12000</v>
      </c>
      <c r="M8" s="13">
        <f t="shared" si="6"/>
        <v>24500</v>
      </c>
    </row>
    <row r="9" spans="1:13" x14ac:dyDescent="0.15">
      <c r="A9" s="19"/>
      <c r="B9" s="10" t="s">
        <v>32</v>
      </c>
      <c r="C9" s="11" t="s">
        <v>20</v>
      </c>
      <c r="D9" s="11" t="s">
        <v>23</v>
      </c>
      <c r="E9" s="11" t="s">
        <v>26</v>
      </c>
      <c r="F9" s="11" t="s">
        <v>22</v>
      </c>
      <c r="G9" s="12" t="str">
        <f t="shared" si="0"/>
        <v>事業所賛助会員</v>
      </c>
      <c r="H9" s="4">
        <f t="shared" si="1"/>
        <v>12500</v>
      </c>
      <c r="I9" s="4">
        <f t="shared" si="2"/>
        <v>5500</v>
      </c>
      <c r="J9" s="4">
        <f t="shared" si="3"/>
        <v>500</v>
      </c>
      <c r="K9" s="4">
        <f t="shared" si="4"/>
        <v>0</v>
      </c>
      <c r="L9" s="4">
        <f t="shared" si="5"/>
        <v>12000</v>
      </c>
      <c r="M9" s="13">
        <f t="shared" si="6"/>
        <v>29500</v>
      </c>
    </row>
    <row r="10" spans="1:13" x14ac:dyDescent="0.15">
      <c r="A10" s="30"/>
      <c r="B10" s="28"/>
      <c r="C10" s="28" t="s">
        <v>39</v>
      </c>
      <c r="D10" s="20"/>
      <c r="E10" s="14"/>
      <c r="F10" s="20"/>
      <c r="G10" s="14"/>
      <c r="H10" s="15"/>
      <c r="I10" s="15"/>
      <c r="J10" s="15"/>
      <c r="K10" s="15"/>
      <c r="L10" s="15"/>
      <c r="M10" s="16"/>
    </row>
    <row r="11" spans="1:13" x14ac:dyDescent="0.15">
      <c r="A11" s="30"/>
      <c r="B11" s="29"/>
      <c r="C11" s="28" t="s">
        <v>40</v>
      </c>
      <c r="D11" s="28"/>
      <c r="E11" s="29"/>
      <c r="F11" s="20"/>
      <c r="G11" s="14"/>
      <c r="H11" s="15"/>
      <c r="I11" s="15"/>
      <c r="J11" s="15"/>
      <c r="K11" s="15"/>
      <c r="L11" s="15"/>
      <c r="M11" s="16"/>
    </row>
    <row r="12" spans="1:13" ht="12" customHeight="1" x14ac:dyDescent="0.15">
      <c r="A12" s="30"/>
      <c r="B12" s="29"/>
      <c r="C12" s="28" t="s">
        <v>41</v>
      </c>
      <c r="D12" s="28"/>
      <c r="E12" s="14"/>
      <c r="F12" s="20"/>
      <c r="G12" s="14"/>
      <c r="H12" s="15"/>
      <c r="I12" s="15"/>
      <c r="J12" s="15"/>
      <c r="K12" s="15"/>
      <c r="L12" s="15"/>
      <c r="M12" s="16"/>
    </row>
    <row r="13" spans="1:13" ht="12.75" customHeight="1" thickBot="1" x14ac:dyDescent="0.2">
      <c r="A13" s="19"/>
      <c r="B13" s="27" t="s">
        <v>35</v>
      </c>
      <c r="C13" s="18" t="s">
        <v>33</v>
      </c>
      <c r="D13" s="18" t="s">
        <v>38</v>
      </c>
      <c r="E13" s="18" t="s">
        <v>37</v>
      </c>
      <c r="F13" s="18" t="s">
        <v>34</v>
      </c>
      <c r="G13" s="14"/>
      <c r="H13" s="15"/>
      <c r="I13" s="15"/>
      <c r="J13" s="15"/>
      <c r="K13" s="15"/>
      <c r="L13" s="15"/>
      <c r="M13" s="16"/>
    </row>
    <row r="14" spans="1:13" ht="15" thickTop="1" thickBot="1" x14ac:dyDescent="0.2">
      <c r="A14" s="2">
        <v>1</v>
      </c>
      <c r="B14" s="21"/>
      <c r="C14" s="22" t="s">
        <v>20</v>
      </c>
      <c r="D14" s="22" t="s">
        <v>23</v>
      </c>
      <c r="E14" s="22" t="s">
        <v>26</v>
      </c>
      <c r="F14" s="22" t="s">
        <v>22</v>
      </c>
      <c r="G14" s="17" t="str">
        <f t="shared" si="0"/>
        <v>事業所賛助会員</v>
      </c>
      <c r="H14" s="4">
        <f t="shared" si="1"/>
        <v>12500</v>
      </c>
      <c r="I14" s="4">
        <f t="shared" si="2"/>
        <v>5500</v>
      </c>
      <c r="J14" s="4">
        <f t="shared" si="3"/>
        <v>500</v>
      </c>
      <c r="K14" s="4">
        <f t="shared" si="4"/>
        <v>0</v>
      </c>
      <c r="L14" s="4">
        <f t="shared" si="5"/>
        <v>12000</v>
      </c>
      <c r="M14" s="5">
        <f t="shared" si="6"/>
        <v>29500</v>
      </c>
    </row>
    <row r="15" spans="1:13" ht="14.25" thickTop="1" x14ac:dyDescent="0.15">
      <c r="A15" s="2">
        <v>2</v>
      </c>
      <c r="B15" s="23"/>
      <c r="C15" s="24" t="s">
        <v>20</v>
      </c>
      <c r="D15" s="24" t="s">
        <v>22</v>
      </c>
      <c r="E15" s="24" t="s">
        <v>36</v>
      </c>
      <c r="F15" s="24" t="s">
        <v>22</v>
      </c>
      <c r="G15" s="3" t="str">
        <f t="shared" si="0"/>
        <v>事業所賛助会員</v>
      </c>
      <c r="H15" s="4">
        <f t="shared" si="1"/>
        <v>12500</v>
      </c>
      <c r="I15" s="4">
        <f t="shared" si="2"/>
        <v>5500</v>
      </c>
      <c r="J15" s="4">
        <f t="shared" si="3"/>
        <v>500</v>
      </c>
      <c r="K15" s="4">
        <f t="shared" si="4"/>
        <v>0</v>
      </c>
      <c r="L15" s="4">
        <f t="shared" si="5"/>
        <v>0</v>
      </c>
      <c r="M15" s="5">
        <f t="shared" si="6"/>
        <v>17500</v>
      </c>
    </row>
    <row r="16" spans="1:13" x14ac:dyDescent="0.15">
      <c r="A16" s="2">
        <v>3</v>
      </c>
      <c r="B16" s="25"/>
      <c r="C16" s="26" t="s">
        <v>20</v>
      </c>
      <c r="D16" s="26" t="s">
        <v>22</v>
      </c>
      <c r="E16" s="26" t="s">
        <v>36</v>
      </c>
      <c r="F16" s="26" t="s">
        <v>22</v>
      </c>
      <c r="G16" s="3" t="str">
        <f t="shared" si="0"/>
        <v>事業所賛助会員</v>
      </c>
      <c r="H16" s="4">
        <f t="shared" si="1"/>
        <v>12500</v>
      </c>
      <c r="I16" s="4">
        <f t="shared" si="2"/>
        <v>5500</v>
      </c>
      <c r="J16" s="4">
        <f t="shared" si="3"/>
        <v>500</v>
      </c>
      <c r="K16" s="4">
        <f t="shared" si="4"/>
        <v>0</v>
      </c>
      <c r="L16" s="4">
        <f t="shared" si="5"/>
        <v>0</v>
      </c>
      <c r="M16" s="5">
        <f t="shared" si="6"/>
        <v>17500</v>
      </c>
    </row>
    <row r="17" spans="1:13" x14ac:dyDescent="0.15">
      <c r="A17" s="2">
        <v>4</v>
      </c>
      <c r="B17" s="25"/>
      <c r="C17" s="26"/>
      <c r="D17" s="26"/>
      <c r="E17" s="26"/>
      <c r="F17" s="26"/>
      <c r="G17" s="3">
        <f t="shared" si="0"/>
        <v>0</v>
      </c>
      <c r="H17" s="4">
        <f t="shared" si="1"/>
        <v>0</v>
      </c>
      <c r="I17" s="4">
        <f t="shared" si="2"/>
        <v>0</v>
      </c>
      <c r="J17" s="4">
        <f t="shared" si="3"/>
        <v>0</v>
      </c>
      <c r="K17" s="4">
        <f t="shared" si="4"/>
        <v>0</v>
      </c>
      <c r="L17" s="4">
        <f t="shared" si="5"/>
        <v>0</v>
      </c>
      <c r="M17" s="5">
        <f t="shared" si="6"/>
        <v>0</v>
      </c>
    </row>
    <row r="18" spans="1:13" x14ac:dyDescent="0.15">
      <c r="A18" s="2">
        <v>5</v>
      </c>
      <c r="B18" s="25"/>
      <c r="C18" s="26"/>
      <c r="D18" s="26"/>
      <c r="E18" s="26"/>
      <c r="F18" s="26"/>
      <c r="G18" s="3">
        <f t="shared" si="0"/>
        <v>0</v>
      </c>
      <c r="H18" s="4">
        <f t="shared" si="1"/>
        <v>0</v>
      </c>
      <c r="I18" s="4">
        <f t="shared" si="2"/>
        <v>0</v>
      </c>
      <c r="J18" s="4">
        <f t="shared" si="3"/>
        <v>0</v>
      </c>
      <c r="K18" s="4">
        <f t="shared" si="4"/>
        <v>0</v>
      </c>
      <c r="L18" s="4">
        <f t="shared" si="5"/>
        <v>0</v>
      </c>
      <c r="M18" s="5">
        <f t="shared" si="6"/>
        <v>0</v>
      </c>
    </row>
    <row r="19" spans="1:13" x14ac:dyDescent="0.15">
      <c r="A19" s="2">
        <v>6</v>
      </c>
      <c r="B19" s="25"/>
      <c r="C19" s="26"/>
      <c r="D19" s="26"/>
      <c r="E19" s="26"/>
      <c r="F19" s="26"/>
      <c r="G19" s="3">
        <f t="shared" si="0"/>
        <v>0</v>
      </c>
      <c r="H19" s="4">
        <f t="shared" si="1"/>
        <v>0</v>
      </c>
      <c r="I19" s="4">
        <f t="shared" si="2"/>
        <v>0</v>
      </c>
      <c r="J19" s="4">
        <f t="shared" si="3"/>
        <v>0</v>
      </c>
      <c r="K19" s="4">
        <f t="shared" si="4"/>
        <v>0</v>
      </c>
      <c r="L19" s="4">
        <f t="shared" si="5"/>
        <v>0</v>
      </c>
      <c r="M19" s="5">
        <f t="shared" si="6"/>
        <v>0</v>
      </c>
    </row>
    <row r="20" spans="1:13" x14ac:dyDescent="0.15">
      <c r="A20" s="2">
        <v>7</v>
      </c>
      <c r="B20" s="25"/>
      <c r="C20" s="26"/>
      <c r="D20" s="26"/>
      <c r="E20" s="26"/>
      <c r="F20" s="26"/>
      <c r="G20" s="3">
        <f t="shared" si="0"/>
        <v>0</v>
      </c>
      <c r="H20" s="4">
        <f t="shared" si="1"/>
        <v>0</v>
      </c>
      <c r="I20" s="4">
        <f t="shared" si="2"/>
        <v>0</v>
      </c>
      <c r="J20" s="4">
        <f t="shared" si="3"/>
        <v>0</v>
      </c>
      <c r="K20" s="4">
        <f t="shared" si="4"/>
        <v>0</v>
      </c>
      <c r="L20" s="4">
        <f t="shared" si="5"/>
        <v>0</v>
      </c>
      <c r="M20" s="5">
        <f t="shared" si="6"/>
        <v>0</v>
      </c>
    </row>
    <row r="21" spans="1:13" x14ac:dyDescent="0.15">
      <c r="A21" s="2">
        <v>8</v>
      </c>
      <c r="B21" s="25"/>
      <c r="C21" s="26"/>
      <c r="D21" s="26"/>
      <c r="E21" s="26"/>
      <c r="F21" s="26"/>
      <c r="G21" s="3">
        <f t="shared" si="0"/>
        <v>0</v>
      </c>
      <c r="H21" s="4">
        <f t="shared" si="1"/>
        <v>0</v>
      </c>
      <c r="I21" s="4">
        <f t="shared" si="2"/>
        <v>0</v>
      </c>
      <c r="J21" s="4">
        <f t="shared" si="3"/>
        <v>0</v>
      </c>
      <c r="K21" s="4">
        <f t="shared" si="4"/>
        <v>0</v>
      </c>
      <c r="L21" s="4">
        <f t="shared" si="5"/>
        <v>0</v>
      </c>
      <c r="M21" s="5">
        <f t="shared" si="6"/>
        <v>0</v>
      </c>
    </row>
    <row r="22" spans="1:13" x14ac:dyDescent="0.15">
      <c r="A22" s="2">
        <v>9</v>
      </c>
      <c r="B22" s="25"/>
      <c r="C22" s="26"/>
      <c r="D22" s="26"/>
      <c r="E22" s="26"/>
      <c r="F22" s="26"/>
      <c r="G22" s="3">
        <f t="shared" si="0"/>
        <v>0</v>
      </c>
      <c r="H22" s="4">
        <f t="shared" si="1"/>
        <v>0</v>
      </c>
      <c r="I22" s="4">
        <f t="shared" si="2"/>
        <v>0</v>
      </c>
      <c r="J22" s="4">
        <f t="shared" si="3"/>
        <v>0</v>
      </c>
      <c r="K22" s="4">
        <f t="shared" si="4"/>
        <v>0</v>
      </c>
      <c r="L22" s="4">
        <f t="shared" si="5"/>
        <v>0</v>
      </c>
      <c r="M22" s="5">
        <f t="shared" si="6"/>
        <v>0</v>
      </c>
    </row>
    <row r="23" spans="1:13" x14ac:dyDescent="0.15">
      <c r="A23" s="2">
        <v>10</v>
      </c>
      <c r="B23" s="25"/>
      <c r="C23" s="26"/>
      <c r="D23" s="26"/>
      <c r="E23" s="26"/>
      <c r="F23" s="26"/>
      <c r="G23" s="3">
        <f t="shared" si="0"/>
        <v>0</v>
      </c>
      <c r="H23" s="4">
        <f t="shared" si="1"/>
        <v>0</v>
      </c>
      <c r="I23" s="4">
        <f t="shared" si="2"/>
        <v>0</v>
      </c>
      <c r="J23" s="4">
        <f t="shared" si="3"/>
        <v>0</v>
      </c>
      <c r="K23" s="4">
        <f t="shared" si="4"/>
        <v>0</v>
      </c>
      <c r="L23" s="4">
        <f t="shared" si="5"/>
        <v>0</v>
      </c>
      <c r="M23" s="5">
        <f t="shared" si="6"/>
        <v>0</v>
      </c>
    </row>
    <row r="24" spans="1:13" x14ac:dyDescent="0.15">
      <c r="A24" s="2"/>
      <c r="B24" s="25"/>
      <c r="C24" s="26"/>
      <c r="D24" s="26"/>
      <c r="E24" s="26"/>
      <c r="F24" s="26"/>
      <c r="G24" s="3">
        <f t="shared" ref="G24" si="7">IF(E24="する", IF(F24&lt;&gt;"", F24, D24), D24)</f>
        <v>0</v>
      </c>
      <c r="H24" s="4">
        <f t="shared" ref="H24" si="8">IF(OR(C24="医療的ケア教員講習会のみ", C24="両方"), IF(G24="一般",16500, IF(G24="会員",8800, IF(G24="事業所賛助会員",12500, IF(G24="個人賛助会員",10000,0)))), 0)</f>
        <v>0</v>
      </c>
      <c r="I24" s="4">
        <f t="shared" ref="I24" si="9">IF(OR(C24="フォローアップ講習会のみ", C24="両方"), IF(G24="一般",6600, IF(G24="会員",4400, IF(G24="事業所賛助会員",5500, IF(G24="個人賛助会員",4400,0)))), 0)</f>
        <v>0</v>
      </c>
      <c r="J24" s="4">
        <f t="shared" ref="J24" si="10">IF(C24="両方", IF(G24="一般",600, IF(G24="会員",400, IF(G24="事業所賛助会員",500, IF(G24="個人賛助会員",400,0)))), 0)</f>
        <v>0</v>
      </c>
      <c r="K24" s="4">
        <f t="shared" ref="K24" si="11">IF(E24="する", IF(G24="会員",3000, 0), 0)</f>
        <v>0</v>
      </c>
      <c r="L24" s="4">
        <f t="shared" ref="L24" si="12">IF(E24="する", IF(G24="会員",10500, IF(G24="個人賛助会員",6000, IF(G24="事業所賛助会員",12000,0))), 0)</f>
        <v>0</v>
      </c>
      <c r="M24" s="5">
        <f t="shared" ref="M24" si="13">H24+I24-J24+K24+L24</f>
        <v>0</v>
      </c>
    </row>
    <row r="25" spans="1:13" x14ac:dyDescent="0.15">
      <c r="G25" s="6" t="s">
        <v>13</v>
      </c>
      <c r="H25" s="7">
        <f>SUM(H14:H24)</f>
        <v>37500</v>
      </c>
      <c r="I25" s="7">
        <f>SUM(I14:I24)</f>
        <v>16500</v>
      </c>
      <c r="J25" s="7">
        <f>SUM(J14:J24)</f>
        <v>1500</v>
      </c>
      <c r="K25" s="7">
        <f>SUM(K14:K24)</f>
        <v>0</v>
      </c>
      <c r="L25" s="7">
        <f>SUM(L14:L24)</f>
        <v>12000</v>
      </c>
      <c r="M25" s="7">
        <f>SUM(M14:M24)</f>
        <v>64500</v>
      </c>
    </row>
  </sheetData>
  <mergeCells count="1">
    <mergeCell ref="A1:M1"/>
  </mergeCells>
  <phoneticPr fontId="5"/>
  <dataValidations count="7">
    <dataValidation type="list" allowBlank="1" sqref="C4:C9 C14:C24" xr:uid="{00000000-0002-0000-0000-000000000000}">
      <formula1>"医療的ケア教員講習会のみ,フォローアップ講習会のみ,両方"</formula1>
    </dataValidation>
    <dataValidation type="list" allowBlank="1" sqref="D8:D9 D4:D6" xr:uid="{00000000-0002-0000-0000-000001000000}">
      <formula1>"一般,会員,事業所賛助会員,個人賛助会員"</formula1>
    </dataValidation>
    <dataValidation type="list" allowBlank="1" sqref="E4:E9 E14:E24" xr:uid="{00000000-0002-0000-0000-000002000000}">
      <formula1>"しない,する"</formula1>
    </dataValidation>
    <dataValidation type="list" allowBlank="1" sqref="F4:F9" xr:uid="{00000000-0002-0000-0000-000003000000}">
      <formula1>"会員,事業所賛助会員,個人賛助会員"</formula1>
    </dataValidation>
    <dataValidation type="list" allowBlank="1" sqref="D7" xr:uid="{A9420B1E-5B45-427F-8AF9-BDE41B9317BD}">
      <formula1>"一般,事業所賛助会員,"</formula1>
    </dataValidation>
    <dataValidation type="list" allowBlank="1" sqref="D14:D24" xr:uid="{10756F23-4403-4AAF-B217-98429F3C1FDB}">
      <formula1>"一般,事業所賛助会員"</formula1>
    </dataValidation>
    <dataValidation type="list" allowBlank="1" sqref="F14:F24" xr:uid="{9F0F04B4-BBA0-486B-B56A-8B04E5AFA287}">
      <formula1>"事業所賛助会員"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workbookViewId="0">
      <selection activeCell="D23" sqref="D23"/>
    </sheetView>
  </sheetViews>
  <sheetFormatPr defaultRowHeight="13.5" x14ac:dyDescent="0.15"/>
  <cols>
    <col min="1" max="5" width="18" customWidth="1"/>
    <col min="6" max="6" width="18" style="31" customWidth="1"/>
  </cols>
  <sheetData>
    <row r="1" spans="1:6" ht="15" x14ac:dyDescent="0.15">
      <c r="A1" s="34" t="s">
        <v>14</v>
      </c>
      <c r="B1" s="33"/>
      <c r="C1" s="33"/>
      <c r="D1" s="33"/>
    </row>
    <row r="3" spans="1:6" x14ac:dyDescent="0.15">
      <c r="A3" s="8" t="s">
        <v>15</v>
      </c>
      <c r="B3" s="9">
        <f>入力!M25</f>
        <v>64500</v>
      </c>
      <c r="D3" s="8" t="s">
        <v>16</v>
      </c>
    </row>
    <row r="4" spans="1:6" x14ac:dyDescent="0.15">
      <c r="D4" t="s">
        <v>17</v>
      </c>
      <c r="E4">
        <f>COUNTIF(入力!C14:C24,"医療的ケア教員講習会のみ")</f>
        <v>0</v>
      </c>
      <c r="F4" s="31">
        <f>SUMIF(入力!C14:C24,"医療的ケア教員講習会のみ",入力!M14:M24)</f>
        <v>0</v>
      </c>
    </row>
    <row r="5" spans="1:6" x14ac:dyDescent="0.15">
      <c r="A5" s="8" t="s">
        <v>18</v>
      </c>
      <c r="D5" t="s">
        <v>19</v>
      </c>
      <c r="E5">
        <f>COUNTIF(入力!C14:C24,"フォローアップ講習会のみ")</f>
        <v>0</v>
      </c>
      <c r="F5" s="31">
        <f>SUMIF(入力!C14:C24,"フォローアップ講習会のみ",入力!M14:M24)</f>
        <v>0</v>
      </c>
    </row>
    <row r="6" spans="1:6" x14ac:dyDescent="0.15">
      <c r="A6" t="s">
        <v>7</v>
      </c>
      <c r="B6" s="9">
        <f>入力!H25</f>
        <v>37500</v>
      </c>
      <c r="D6" t="s">
        <v>20</v>
      </c>
      <c r="E6">
        <f>COUNTIF(入力!C14:C24,"両方")</f>
        <v>3</v>
      </c>
      <c r="F6" s="31">
        <f>SUMIF(入力!C14:C24,"両方",入力!M14:M24)</f>
        <v>64500</v>
      </c>
    </row>
    <row r="7" spans="1:6" x14ac:dyDescent="0.15">
      <c r="A7" t="s">
        <v>8</v>
      </c>
      <c r="B7" s="9">
        <f>入力!I25</f>
        <v>16500</v>
      </c>
    </row>
    <row r="8" spans="1:6" x14ac:dyDescent="0.15">
      <c r="A8" t="s">
        <v>21</v>
      </c>
      <c r="B8" s="9">
        <f>入力!J25</f>
        <v>1500</v>
      </c>
    </row>
    <row r="9" spans="1:6" x14ac:dyDescent="0.15">
      <c r="A9" t="s">
        <v>10</v>
      </c>
      <c r="B9" s="9">
        <f>入力!K25</f>
        <v>0</v>
      </c>
    </row>
    <row r="10" spans="1:6" x14ac:dyDescent="0.15">
      <c r="A10" t="s">
        <v>11</v>
      </c>
      <c r="B10" s="9">
        <f>入力!L25</f>
        <v>12000</v>
      </c>
    </row>
  </sheetData>
  <sheetProtection sheet="1" objects="1" scenarios="1"/>
  <mergeCells count="1">
    <mergeCell ref="A1:D1"/>
  </mergeCells>
  <phoneticPr fontId="5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202C6C78D9A7948B3AB40FE606BFC5B" ma:contentTypeVersion="16" ma:contentTypeDescription="新しいドキュメントを作成します。" ma:contentTypeScope="" ma:versionID="6eeeafe56a32295ac17b2cd1d5dca150">
  <xsd:schema xmlns:xsd="http://www.w3.org/2001/XMLSchema" xmlns:xs="http://www.w3.org/2001/XMLSchema" xmlns:p="http://schemas.microsoft.com/office/2006/metadata/properties" xmlns:ns2="ce616078-0819-4012-a41c-86e8d0d83076" xmlns:ns3="d7c1ab82-8937-4def-a002-e6cb11c3e59d" targetNamespace="http://schemas.microsoft.com/office/2006/metadata/properties" ma:root="true" ma:fieldsID="a90881847d43355d65d5ecdf2ccb0019" ns2:_="" ns3:_="">
    <xsd:import namespace="ce616078-0819-4012-a41c-86e8d0d83076"/>
    <xsd:import namespace="d7c1ab82-8937-4def-a002-e6cb11c3e5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616078-0819-4012-a41c-86e8d0d830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c0bd4af-6178-4648-88da-9e270b8b14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c1ab82-8937-4def-a002-e6cb11c3e59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7302b8a-e551-4c72-ade3-3b5a571a0a43}" ma:internalName="TaxCatchAll" ma:showField="CatchAllData" ma:web="d7c1ab82-8937-4def-a002-e6cb11c3e5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616078-0819-4012-a41c-86e8d0d83076">
      <Terms xmlns="http://schemas.microsoft.com/office/infopath/2007/PartnerControls"/>
    </lcf76f155ced4ddcb4097134ff3c332f>
    <TaxCatchAll xmlns="d7c1ab82-8937-4def-a002-e6cb11c3e59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F91B6C-3833-4E90-9E94-A5A2CEA361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616078-0819-4012-a41c-86e8d0d83076"/>
    <ds:schemaRef ds:uri="d7c1ab82-8937-4def-a002-e6cb11c3e5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2510DF-A62A-4E3D-BF60-68A2C37B7D5C}">
  <ds:schemaRefs>
    <ds:schemaRef ds:uri="http://schemas.microsoft.com/office/2006/metadata/properties"/>
    <ds:schemaRef ds:uri="http://schemas.microsoft.com/office/infopath/2007/PartnerControls"/>
    <ds:schemaRef ds:uri="ce616078-0819-4012-a41c-86e8d0d83076"/>
    <ds:schemaRef ds:uri="d7c1ab82-8937-4def-a002-e6cb11c3e59d"/>
  </ds:schemaRefs>
</ds:datastoreItem>
</file>

<file path=customXml/itemProps3.xml><?xml version="1.0" encoding="utf-8"?>
<ds:datastoreItem xmlns:ds="http://schemas.openxmlformats.org/officeDocument/2006/customXml" ds:itemID="{C2431255-2E67-41E8-A9DE-4108CAA3FC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入力</vt:lpstr>
      <vt:lpstr>集計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事務局_臼井(04)</cp:lastModifiedBy>
  <dcterms:created xsi:type="dcterms:W3CDTF">2026-03-03T05:37:21Z</dcterms:created>
  <dcterms:modified xsi:type="dcterms:W3CDTF">2026-03-10T06:39:33Z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0x0101005202C6C78D9A7948B3AB40FE606BFC5B</vt:lpwstr>
  </property>
  <property fmtid="{D5CDD505-2E9C-101B-9397-08002B2CF9AE}" pid="3" name="MediaServiceImageTags">
    <vt:lpwstr/>
  </property>
</Properties>
</file>